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20730" windowHeight="9390"/>
  </bookViews>
  <sheets>
    <sheet name="GERAL" sheetId="1" r:id="rId1"/>
  </sheets>
  <calcPr calcId="144525"/>
</workbook>
</file>

<file path=xl/calcChain.xml><?xml version="1.0" encoding="utf-8"?>
<calcChain xmlns="http://schemas.openxmlformats.org/spreadsheetml/2006/main">
  <c r="I8" i="1" l="1"/>
  <c r="I7" i="1"/>
  <c r="J7" i="1" s="1"/>
  <c r="J6" i="1"/>
  <c r="J8" i="1"/>
  <c r="I6" i="1"/>
  <c r="I5" i="1"/>
  <c r="J5" i="1" s="1"/>
  <c r="H6" i="1" l="1"/>
  <c r="H7" i="1"/>
  <c r="H8" i="1"/>
  <c r="H5" i="1"/>
  <c r="G18" i="1" l="1"/>
  <c r="C25" i="1" s="1"/>
  <c r="M6" i="1" l="1"/>
  <c r="L6" i="1"/>
  <c r="L7" i="1" l="1"/>
  <c r="M7" i="1"/>
  <c r="L5" i="1"/>
  <c r="M5" i="1"/>
  <c r="L8" i="1"/>
  <c r="M8" i="1"/>
  <c r="K9" i="1"/>
  <c r="L9" i="1" l="1"/>
  <c r="M9" i="1"/>
</calcChain>
</file>

<file path=xl/sharedStrings.xml><?xml version="1.0" encoding="utf-8"?>
<sst xmlns="http://schemas.openxmlformats.org/spreadsheetml/2006/main" count="30" uniqueCount="30">
  <si>
    <t>COMPOSIÇÃO GERAL DE CUSTOS</t>
  </si>
  <si>
    <t>Valor mensal (R$)</t>
  </si>
  <si>
    <t>ITEM I</t>
  </si>
  <si>
    <t>ITEM II</t>
  </si>
  <si>
    <t>ITEM III</t>
  </si>
  <si>
    <t>ITEM IV</t>
  </si>
  <si>
    <t>TOTAL LOTE ÚNICO</t>
  </si>
  <si>
    <t>Valor unitário por tonelada (R$/ton)</t>
  </si>
  <si>
    <t>Lote único</t>
  </si>
  <si>
    <t>Quantidade média ANUAL (tonelada)</t>
  </si>
  <si>
    <t>Item componente do BDI</t>
  </si>
  <si>
    <t>% Informado</t>
  </si>
  <si>
    <t>Administração Central ( AC )</t>
  </si>
  <si>
    <t>Seguro (S) e Garantia (G)</t>
  </si>
  <si>
    <t>Risco (R )</t>
  </si>
  <si>
    <t>Despesas Financeiras (DF)</t>
  </si>
  <si>
    <t>Lucro (L)</t>
  </si>
  <si>
    <t>Impostos (I) - PIS, COFINS, ISSQN</t>
  </si>
  <si>
    <t>Contribuição Previdênciária (I) - CPRB</t>
  </si>
  <si>
    <t>Observações</t>
  </si>
  <si>
    <t>1) Preencher apenas a coluna "% Informado" (Coluna C)</t>
  </si>
  <si>
    <t>3) O cálculo do BDI se baseia na fórmula abaixo utilizada pelo Acórdão 2622/13 do TCU.</t>
  </si>
  <si>
    <t>B.D.I  =</t>
  </si>
  <si>
    <t>Fórmula Utilizada:</t>
  </si>
  <si>
    <t>2) Os Tributos normalmente aplicáveis são: PIS (1,65%), COFINS (7,60%) e ISS (3,00%)</t>
  </si>
  <si>
    <t>Valor unitário por tonelada com BDI (R$/ton)</t>
  </si>
  <si>
    <t>Quantidade média MENSAL(tonelada)</t>
  </si>
  <si>
    <t>Valor mensal (R$) com BDI</t>
  </si>
  <si>
    <t>*** A Licitante deverá fazer o correto enquadramento fiscal para o cálculo do BDI</t>
  </si>
  <si>
    <t xml:space="preserve">Valor anual (R$) com BDI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</si>
</sst>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&quot;R$&quot;\ #,##0.00"/>
    <numFmt numFmtId="165" formatCode="&quot;R$&quot;\ #,##0.0000"/>
    <numFmt numFmtId="166" formatCode="_(* #,##0.00_);_(* \(#,##0.00\);_(* \-??_);_(@_)"/>
    <numFmt numFmtId="167" formatCode="0.0000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34998626667073579"/>
        <bgColor indexed="5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 applyFill="0" applyBorder="0" applyAlignment="0" applyProtection="0"/>
  </cellStyleXfs>
  <cellXfs count="103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6" fillId="0" borderId="0" xfId="2" applyFont="1"/>
    <xf numFmtId="0" fontId="6" fillId="0" borderId="0" xfId="2" applyFont="1" applyAlignment="1">
      <alignment vertical="center"/>
    </xf>
    <xf numFmtId="2" fontId="6" fillId="0" borderId="0" xfId="2" applyNumberFormat="1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2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166" fontId="6" fillId="0" borderId="0" xfId="3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2" fontId="4" fillId="0" borderId="0" xfId="2" applyNumberFormat="1" applyFont="1" applyFill="1" applyBorder="1" applyAlignment="1">
      <alignment vertical="center"/>
    </xf>
    <xf numFmtId="0" fontId="4" fillId="0" borderId="0" xfId="2" applyFont="1"/>
    <xf numFmtId="39" fontId="4" fillId="0" borderId="0" xfId="2" applyNumberFormat="1" applyFont="1"/>
    <xf numFmtId="2" fontId="4" fillId="0" borderId="0" xfId="2" applyNumberFormat="1" applyFont="1"/>
    <xf numFmtId="0" fontId="8" fillId="0" borderId="1" xfId="2" applyFont="1" applyBorder="1" applyAlignment="1">
      <alignment horizontal="right" vertical="center"/>
    </xf>
    <xf numFmtId="10" fontId="8" fillId="0" borderId="1" xfId="3" applyNumberFormat="1" applyFont="1" applyFill="1" applyBorder="1" applyAlignment="1" applyProtection="1">
      <alignment horizontal="center" vertical="center"/>
    </xf>
    <xf numFmtId="39" fontId="4" fillId="5" borderId="1" xfId="3" applyNumberFormat="1" applyFont="1" applyFill="1" applyBorder="1" applyAlignment="1" applyProtection="1">
      <alignment horizontal="center" vertical="center"/>
    </xf>
    <xf numFmtId="0" fontId="7" fillId="6" borderId="1" xfId="2" applyFont="1" applyFill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167" fontId="4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7" fillId="0" borderId="0" xfId="2" applyFont="1" applyFill="1" applyBorder="1"/>
    <xf numFmtId="0" fontId="4" fillId="0" borderId="0" xfId="2" applyFont="1" applyFill="1" applyBorder="1"/>
    <xf numFmtId="0" fontId="4" fillId="0" borderId="0" xfId="2" applyFont="1" applyFill="1" applyBorder="1" applyAlignment="1">
      <alignment vertical="center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2" fontId="9" fillId="0" borderId="23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164" fontId="12" fillId="2" borderId="25" xfId="1" applyNumberFormat="1" applyFont="1" applyFill="1" applyBorder="1" applyAlignment="1">
      <alignment horizontal="center"/>
    </xf>
    <xf numFmtId="164" fontId="12" fillId="2" borderId="26" xfId="1" applyNumberFormat="1" applyFont="1" applyFill="1" applyBorder="1" applyAlignment="1">
      <alignment horizontal="center"/>
    </xf>
    <xf numFmtId="164" fontId="12" fillId="2" borderId="5" xfId="1" applyNumberFormat="1" applyFont="1" applyFill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165" fontId="3" fillId="0" borderId="0" xfId="0" applyNumberFormat="1" applyFont="1"/>
    <xf numFmtId="165" fontId="4" fillId="0" borderId="0" xfId="2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vertical="center"/>
    </xf>
    <xf numFmtId="2" fontId="15" fillId="0" borderId="0" xfId="0" applyNumberFormat="1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165" fontId="16" fillId="0" borderId="0" xfId="0" applyNumberFormat="1" applyFont="1"/>
    <xf numFmtId="0" fontId="15" fillId="0" borderId="0" xfId="0" applyFont="1" applyBorder="1" applyAlignment="1">
      <alignment horizontal="center"/>
    </xf>
    <xf numFmtId="164" fontId="17" fillId="0" borderId="0" xfId="2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 vertical="center"/>
    </xf>
    <xf numFmtId="0" fontId="14" fillId="0" borderId="0" xfId="2" applyFont="1" applyFill="1" applyBorder="1"/>
    <xf numFmtId="0" fontId="18" fillId="0" borderId="0" xfId="2" applyFont="1" applyFill="1" applyBorder="1" applyAlignment="1">
      <alignment vertical="center"/>
    </xf>
    <xf numFmtId="2" fontId="10" fillId="0" borderId="22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64" fontId="11" fillId="0" borderId="0" xfId="2" applyNumberFormat="1" applyFont="1" applyFill="1" applyBorder="1" applyAlignment="1">
      <alignment horizontal="right" vertical="center"/>
    </xf>
    <xf numFmtId="164" fontId="7" fillId="0" borderId="0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164" fontId="9" fillId="0" borderId="23" xfId="0" applyNumberFormat="1" applyFont="1" applyBorder="1" applyAlignment="1">
      <alignment horizontal="center"/>
    </xf>
    <xf numFmtId="164" fontId="9" fillId="0" borderId="7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164" fontId="5" fillId="0" borderId="0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2" fillId="2" borderId="19" xfId="0" applyFont="1" applyFill="1" applyBorder="1" applyAlignment="1">
      <alignment horizontal="right"/>
    </xf>
    <xf numFmtId="0" fontId="12" fillId="2" borderId="20" xfId="0" applyFont="1" applyFill="1" applyBorder="1" applyAlignment="1">
      <alignment horizontal="right"/>
    </xf>
    <xf numFmtId="0" fontId="12" fillId="2" borderId="24" xfId="0" applyFont="1" applyFill="1" applyBorder="1" applyAlignment="1">
      <alignment horizontal="right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166" fontId="8" fillId="0" borderId="1" xfId="3" applyNumberFormat="1" applyFont="1" applyFill="1" applyBorder="1" applyAlignment="1" applyProtection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7" fillId="6" borderId="2" xfId="2" applyFont="1" applyFill="1" applyBorder="1" applyAlignment="1">
      <alignment horizontal="center" vertical="center"/>
    </xf>
    <xf numFmtId="0" fontId="7" fillId="6" borderId="3" xfId="2" applyFont="1" applyFill="1" applyBorder="1" applyAlignment="1">
      <alignment horizontal="center" vertical="center"/>
    </xf>
    <xf numFmtId="0" fontId="7" fillId="6" borderId="4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</cellXfs>
  <cellStyles count="4">
    <cellStyle name="Normal" xfId="0" builtinId="0"/>
    <cellStyle name="Normal 2 2" xfId="2"/>
    <cellStyle name="Separador de milhares 2_ORÇAMENTO matureia corrigido (DEZ 2009)" xfId="3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26</xdr:row>
          <xdr:rowOff>76200</xdr:rowOff>
        </xdr:from>
        <xdr:to>
          <xdr:col>4</xdr:col>
          <xdr:colOff>0</xdr:colOff>
          <xdr:row>28</xdr:row>
          <xdr:rowOff>142875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X32"/>
  <sheetViews>
    <sheetView tabSelected="1" zoomScaleNormal="100" workbookViewId="0">
      <selection activeCell="M9" sqref="M9"/>
    </sheetView>
  </sheetViews>
  <sheetFormatPr defaultColWidth="9" defaultRowHeight="15"/>
  <cols>
    <col min="1" max="1" width="9" style="1"/>
    <col min="2" max="2" width="31.42578125" style="1" customWidth="1"/>
    <col min="3" max="3" width="11.85546875" style="1" customWidth="1"/>
    <col min="4" max="4" width="10" style="1" customWidth="1"/>
    <col min="5" max="5" width="1.85546875" style="1" hidden="1" customWidth="1"/>
    <col min="6" max="6" width="4" style="1" hidden="1" customWidth="1"/>
    <col min="7" max="7" width="21" style="1" customWidth="1"/>
    <col min="8" max="8" width="19.85546875" style="1" customWidth="1"/>
    <col min="9" max="9" width="19.28515625" style="1" customWidth="1"/>
    <col min="10" max="10" width="27.140625" style="1" customWidth="1"/>
    <col min="11" max="11" width="14.42578125" style="1" customWidth="1"/>
    <col min="12" max="12" width="23.140625" style="1" customWidth="1"/>
    <col min="13" max="13" width="19.28515625" style="1" customWidth="1"/>
    <col min="14" max="14" width="18.85546875" style="1" bestFit="1" customWidth="1"/>
    <col min="15" max="16384" width="9" style="1"/>
  </cols>
  <sheetData>
    <row r="2" spans="2:24" ht="15.75">
      <c r="B2" s="87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2:24" ht="15.75" thickBot="1"/>
    <row r="4" spans="2:24" ht="30.75" customHeight="1" thickBot="1">
      <c r="B4" s="97" t="s">
        <v>8</v>
      </c>
      <c r="C4" s="98"/>
      <c r="D4" s="98"/>
      <c r="E4" s="98"/>
      <c r="F4" s="99"/>
      <c r="G4" s="30" t="s">
        <v>26</v>
      </c>
      <c r="H4" s="31" t="s">
        <v>9</v>
      </c>
      <c r="I4" s="30" t="s">
        <v>7</v>
      </c>
      <c r="J4" s="31" t="s">
        <v>25</v>
      </c>
      <c r="K4" s="30" t="s">
        <v>1</v>
      </c>
      <c r="L4" s="32" t="s">
        <v>27</v>
      </c>
      <c r="M4" s="33" t="s">
        <v>29</v>
      </c>
    </row>
    <row r="5" spans="2:24" ht="15.75">
      <c r="B5" s="100" t="s">
        <v>2</v>
      </c>
      <c r="C5" s="101"/>
      <c r="D5" s="101"/>
      <c r="E5" s="101"/>
      <c r="F5" s="102"/>
      <c r="G5" s="58">
        <v>482.22</v>
      </c>
      <c r="H5" s="34">
        <f>G5*12</f>
        <v>5786.64</v>
      </c>
      <c r="I5" s="35">
        <f>ROUND((K5/G5),2)</f>
        <v>177.97</v>
      </c>
      <c r="J5" s="65">
        <f>ROUND((I5+(I5*$C$25)),2)</f>
        <v>227.77</v>
      </c>
      <c r="K5" s="35">
        <v>85819.22</v>
      </c>
      <c r="L5" s="36">
        <f>ROUND((G5*J5),2)</f>
        <v>109835.25</v>
      </c>
      <c r="M5" s="37">
        <f>ROUND((H5*J5),2)</f>
        <v>1318022.99</v>
      </c>
    </row>
    <row r="6" spans="2:24" ht="15.75">
      <c r="B6" s="72" t="s">
        <v>3</v>
      </c>
      <c r="C6" s="73"/>
      <c r="D6" s="73"/>
      <c r="E6" s="73"/>
      <c r="F6" s="74"/>
      <c r="G6" s="59">
        <v>482.22</v>
      </c>
      <c r="H6" s="34">
        <f t="shared" ref="H6:H8" si="0">G6*12</f>
        <v>5786.64</v>
      </c>
      <c r="I6" s="38">
        <f>ROUND((K6/G6),2)</f>
        <v>49.86</v>
      </c>
      <c r="J6" s="66">
        <f>ROUND((I6+(I6*$C$25)),2)</f>
        <v>63.81</v>
      </c>
      <c r="K6" s="38">
        <v>24042.48</v>
      </c>
      <c r="L6" s="36">
        <f>ROUND((G6*J6),2)</f>
        <v>30770.46</v>
      </c>
      <c r="M6" s="37">
        <f>ROUND((H6*J6),2)</f>
        <v>369245.5</v>
      </c>
    </row>
    <row r="7" spans="2:24" ht="15.75">
      <c r="B7" s="72" t="s">
        <v>4</v>
      </c>
      <c r="C7" s="73"/>
      <c r="D7" s="73"/>
      <c r="E7" s="73"/>
      <c r="F7" s="74"/>
      <c r="G7" s="60">
        <v>48.61</v>
      </c>
      <c r="H7" s="34">
        <f t="shared" si="0"/>
        <v>583.31999999999994</v>
      </c>
      <c r="I7" s="38">
        <f>ROUND((K7/G7),2)</f>
        <v>662.71</v>
      </c>
      <c r="J7" s="66">
        <f>ROUND((I7+(I7*$C$25)),2)</f>
        <v>848.14</v>
      </c>
      <c r="K7" s="38">
        <v>32214.47</v>
      </c>
      <c r="L7" s="36">
        <f>ROUND((G7*J7),2)</f>
        <v>41228.089999999997</v>
      </c>
      <c r="M7" s="37">
        <f>ROUND((H7*J7),2)</f>
        <v>494737.02</v>
      </c>
    </row>
    <row r="8" spans="2:24" ht="16.5" thickBot="1">
      <c r="B8" s="75" t="s">
        <v>5</v>
      </c>
      <c r="C8" s="76"/>
      <c r="D8" s="76"/>
      <c r="E8" s="76"/>
      <c r="F8" s="77"/>
      <c r="G8" s="61">
        <v>48.61</v>
      </c>
      <c r="H8" s="34">
        <f t="shared" si="0"/>
        <v>583.31999999999994</v>
      </c>
      <c r="I8" s="39">
        <f>ROUND((K8/G8),2)</f>
        <v>892.94</v>
      </c>
      <c r="J8" s="67">
        <f>ROUND((I8+(I8*$C$25)),2)</f>
        <v>1142.78</v>
      </c>
      <c r="K8" s="39">
        <v>43405.79</v>
      </c>
      <c r="L8" s="36">
        <f>ROUND((G8*J8),2)</f>
        <v>55550.54</v>
      </c>
      <c r="M8" s="37">
        <f>ROUND((H8*J8),2)</f>
        <v>666606.43000000005</v>
      </c>
    </row>
    <row r="9" spans="2:24" ht="16.5" thickBot="1">
      <c r="B9" s="78" t="s">
        <v>6</v>
      </c>
      <c r="C9" s="79"/>
      <c r="D9" s="79"/>
      <c r="E9" s="79"/>
      <c r="F9" s="79"/>
      <c r="G9" s="79"/>
      <c r="H9" s="79"/>
      <c r="I9" s="79"/>
      <c r="J9" s="80"/>
      <c r="K9" s="40">
        <f>SUM(K5:K8)</f>
        <v>185481.96</v>
      </c>
      <c r="L9" s="41">
        <f>ROUND((SUM(L5:L8)),2)</f>
        <v>237384.34</v>
      </c>
      <c r="M9" s="42">
        <f>ROUND((SUM(M5:M8)),2)</f>
        <v>2848611.94</v>
      </c>
    </row>
    <row r="11" spans="2:24">
      <c r="B11" s="13" t="s">
        <v>28</v>
      </c>
      <c r="H11" s="2"/>
      <c r="L11" s="2"/>
      <c r="M11" s="2"/>
    </row>
    <row r="12" spans="2:24">
      <c r="B12" s="91" t="s">
        <v>10</v>
      </c>
      <c r="C12" s="92"/>
      <c r="D12" s="92"/>
      <c r="E12" s="92"/>
      <c r="F12" s="93"/>
      <c r="G12" s="21" t="s">
        <v>11</v>
      </c>
      <c r="H12" s="13"/>
      <c r="I12" s="57"/>
      <c r="J12" s="13"/>
      <c r="K12" s="13"/>
      <c r="L12" s="2"/>
      <c r="M12" s="2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</row>
    <row r="13" spans="2:24">
      <c r="B13" s="94" t="s">
        <v>12</v>
      </c>
      <c r="C13" s="95"/>
      <c r="D13" s="95"/>
      <c r="E13" s="95"/>
      <c r="F13" s="96"/>
      <c r="G13" s="20">
        <v>5</v>
      </c>
      <c r="H13" s="13"/>
      <c r="I13" s="13"/>
      <c r="J13" s="43"/>
      <c r="K13" s="44"/>
      <c r="L13" s="2"/>
      <c r="M13" s="2"/>
      <c r="N13" s="5"/>
      <c r="O13" s="5"/>
      <c r="P13" s="5"/>
      <c r="Q13" s="5"/>
      <c r="R13" s="5"/>
      <c r="S13" s="5"/>
      <c r="T13" s="5"/>
      <c r="U13" s="5"/>
      <c r="V13" s="5"/>
      <c r="W13" s="5"/>
      <c r="X13" s="8"/>
    </row>
    <row r="14" spans="2:24">
      <c r="B14" s="94" t="s">
        <v>13</v>
      </c>
      <c r="C14" s="95"/>
      <c r="D14" s="95"/>
      <c r="E14" s="95"/>
      <c r="F14" s="96"/>
      <c r="G14" s="20">
        <v>0.45</v>
      </c>
      <c r="H14" s="13"/>
      <c r="I14" s="13"/>
      <c r="J14" s="43"/>
      <c r="K14" s="44"/>
      <c r="L14" s="2"/>
      <c r="M14" s="2"/>
      <c r="N14" s="5"/>
      <c r="O14" s="5"/>
      <c r="P14" s="5"/>
      <c r="Q14" s="5"/>
      <c r="R14" s="5"/>
      <c r="S14" s="5"/>
      <c r="T14" s="5"/>
      <c r="U14" s="5"/>
      <c r="V14" s="5"/>
      <c r="W14" s="5"/>
      <c r="X14" s="8"/>
    </row>
    <row r="15" spans="2:24">
      <c r="B15" s="94" t="s">
        <v>14</v>
      </c>
      <c r="C15" s="95"/>
      <c r="D15" s="95"/>
      <c r="E15" s="95"/>
      <c r="F15" s="96"/>
      <c r="G15" s="20">
        <v>0.5</v>
      </c>
      <c r="H15" s="13"/>
      <c r="I15" s="13"/>
      <c r="J15" s="43"/>
      <c r="K15" s="44"/>
      <c r="L15" s="2"/>
      <c r="M15" s="2"/>
      <c r="N15" s="5"/>
      <c r="O15" s="5"/>
      <c r="P15" s="5"/>
      <c r="Q15" s="5"/>
      <c r="R15" s="5"/>
      <c r="S15" s="5"/>
      <c r="T15" s="5"/>
      <c r="U15" s="5"/>
      <c r="V15" s="5"/>
      <c r="W15" s="5"/>
      <c r="X15" s="8"/>
    </row>
    <row r="16" spans="2:24">
      <c r="B16" s="94" t="s">
        <v>15</v>
      </c>
      <c r="C16" s="95"/>
      <c r="D16" s="95"/>
      <c r="E16" s="95"/>
      <c r="F16" s="96"/>
      <c r="G16" s="20">
        <v>0.95</v>
      </c>
      <c r="H16" s="13"/>
      <c r="I16" s="13"/>
      <c r="J16" s="45"/>
      <c r="K16" s="44"/>
      <c r="L16" s="2"/>
      <c r="M16" s="2"/>
      <c r="N16" s="5"/>
      <c r="O16" s="5"/>
      <c r="P16" s="5"/>
      <c r="Q16" s="5"/>
      <c r="R16" s="5"/>
      <c r="S16" s="5"/>
      <c r="T16" s="5"/>
      <c r="U16" s="5"/>
      <c r="V16" s="5"/>
      <c r="W16" s="5"/>
      <c r="X16" s="8"/>
    </row>
    <row r="17" spans="2:24">
      <c r="B17" s="94" t="s">
        <v>16</v>
      </c>
      <c r="C17" s="95"/>
      <c r="D17" s="95"/>
      <c r="E17" s="95"/>
      <c r="F17" s="96"/>
      <c r="G17" s="20">
        <v>5</v>
      </c>
      <c r="H17" s="13"/>
      <c r="I17" s="13"/>
      <c r="J17" s="45"/>
      <c r="K17" s="47"/>
      <c r="L17" s="2"/>
      <c r="M17" s="2"/>
      <c r="N17" s="5"/>
      <c r="O17" s="5"/>
      <c r="P17" s="5"/>
      <c r="Q17" s="5"/>
      <c r="R17" s="5"/>
      <c r="S17" s="5"/>
      <c r="T17" s="5"/>
      <c r="U17" s="5"/>
      <c r="V17" s="5"/>
      <c r="W17" s="5"/>
      <c r="X17" s="8"/>
    </row>
    <row r="18" spans="2:24">
      <c r="B18" s="94" t="s">
        <v>17</v>
      </c>
      <c r="C18" s="95"/>
      <c r="D18" s="95"/>
      <c r="E18" s="95"/>
      <c r="F18" s="96"/>
      <c r="G18" s="20">
        <f>7.6+1.65+3</f>
        <v>12.25</v>
      </c>
      <c r="H18" s="13"/>
      <c r="I18" s="13"/>
      <c r="J18" s="26"/>
      <c r="K18" s="47"/>
      <c r="L18" s="46"/>
      <c r="M18" s="62"/>
      <c r="N18" s="6"/>
      <c r="O18" s="6"/>
      <c r="P18" s="6"/>
      <c r="Q18" s="6"/>
      <c r="R18" s="6"/>
      <c r="S18" s="6"/>
      <c r="T18" s="6"/>
      <c r="U18" s="6"/>
      <c r="V18" s="6"/>
      <c r="W18" s="6"/>
      <c r="X18" s="8"/>
    </row>
    <row r="19" spans="2:24">
      <c r="B19" s="94" t="s">
        <v>18</v>
      </c>
      <c r="C19" s="95"/>
      <c r="D19" s="95"/>
      <c r="E19" s="95"/>
      <c r="F19" s="96"/>
      <c r="G19" s="20"/>
      <c r="H19" s="13"/>
      <c r="I19" s="13"/>
      <c r="J19" s="25"/>
      <c r="K19" s="44"/>
      <c r="L19" s="46"/>
      <c r="M19" s="14"/>
      <c r="N19" s="6"/>
      <c r="O19" s="6"/>
      <c r="P19" s="6"/>
      <c r="Q19" s="6"/>
      <c r="R19" s="6"/>
      <c r="S19" s="6"/>
      <c r="T19" s="6"/>
      <c r="U19" s="6"/>
      <c r="V19" s="6"/>
      <c r="W19" s="6"/>
      <c r="X19" s="8"/>
    </row>
    <row r="20" spans="2:24">
      <c r="B20" s="15"/>
      <c r="C20" s="16"/>
      <c r="D20" s="17"/>
      <c r="E20" s="17"/>
      <c r="F20" s="17"/>
      <c r="G20" s="15"/>
      <c r="H20" s="15"/>
      <c r="I20" s="27"/>
      <c r="J20" s="25"/>
      <c r="K20" s="44"/>
      <c r="L20" s="46"/>
      <c r="M20" s="28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4">
      <c r="B21" s="81" t="s">
        <v>19</v>
      </c>
      <c r="C21" s="82"/>
      <c r="D21" s="82"/>
      <c r="E21" s="82"/>
      <c r="F21" s="82"/>
      <c r="G21" s="83"/>
      <c r="H21" s="22"/>
      <c r="I21" s="13"/>
      <c r="J21" s="25"/>
      <c r="K21" s="44"/>
      <c r="L21" s="46"/>
      <c r="M21" s="13"/>
      <c r="N21" s="13"/>
      <c r="O21" s="9"/>
      <c r="P21" s="9"/>
      <c r="Q21" s="9"/>
      <c r="R21" s="10"/>
      <c r="S21" s="4"/>
      <c r="T21" s="4"/>
      <c r="U21" s="4"/>
      <c r="V21" s="4"/>
      <c r="W21" s="4"/>
    </row>
    <row r="22" spans="2:24">
      <c r="B22" s="84" t="s">
        <v>20</v>
      </c>
      <c r="C22" s="85"/>
      <c r="D22" s="85"/>
      <c r="E22" s="85"/>
      <c r="F22" s="85"/>
      <c r="G22" s="86"/>
      <c r="H22" s="22"/>
      <c r="I22" s="13"/>
      <c r="J22" s="25"/>
      <c r="K22" s="47"/>
      <c r="L22" s="2"/>
      <c r="M22" s="63"/>
      <c r="N22" s="64"/>
      <c r="O22" s="68"/>
      <c r="P22" s="7"/>
      <c r="Q22" s="7"/>
      <c r="R22" s="10"/>
      <c r="S22" s="4"/>
      <c r="T22" s="4"/>
      <c r="U22" s="4"/>
      <c r="V22" s="4"/>
      <c r="W22" s="4"/>
    </row>
    <row r="23" spans="2:24">
      <c r="B23" s="69" t="s">
        <v>24</v>
      </c>
      <c r="C23" s="70"/>
      <c r="D23" s="70"/>
      <c r="E23" s="70"/>
      <c r="F23" s="70"/>
      <c r="G23" s="71"/>
      <c r="H23" s="23"/>
      <c r="I23" s="29"/>
      <c r="J23" s="25"/>
      <c r="K23" s="24"/>
      <c r="L23" s="2"/>
      <c r="M23" s="63"/>
      <c r="N23" s="64"/>
      <c r="O23" s="68"/>
      <c r="P23" s="12"/>
      <c r="Q23" s="12"/>
      <c r="R23" s="10"/>
      <c r="S23" s="4"/>
      <c r="T23" s="4"/>
      <c r="U23" s="4"/>
      <c r="V23" s="4"/>
      <c r="W23" s="4"/>
    </row>
    <row r="24" spans="2:24">
      <c r="B24" s="69" t="s">
        <v>21</v>
      </c>
      <c r="C24" s="70"/>
      <c r="D24" s="70"/>
      <c r="E24" s="70"/>
      <c r="F24" s="70"/>
      <c r="G24" s="71"/>
      <c r="H24" s="23"/>
      <c r="I24" s="48"/>
      <c r="J24" s="49"/>
      <c r="K24" s="50"/>
      <c r="L24" s="2"/>
      <c r="M24" s="63"/>
      <c r="N24" s="64"/>
      <c r="O24" s="68"/>
      <c r="P24" s="12"/>
      <c r="Q24" s="12"/>
      <c r="R24" s="10"/>
      <c r="S24" s="4"/>
      <c r="T24" s="4"/>
      <c r="U24" s="4"/>
      <c r="V24" s="4"/>
      <c r="W24" s="4"/>
    </row>
    <row r="25" spans="2:24" ht="20.25">
      <c r="B25" s="18" t="s">
        <v>22</v>
      </c>
      <c r="C25" s="19">
        <f>ROUND(((1+(G13+G14+G15)/100)*((1+G16/100)*(1+G17/100))/(1-(G18+G19)/100))-1,4)</f>
        <v>0.27979999999999999</v>
      </c>
      <c r="D25" s="88"/>
      <c r="E25" s="88"/>
      <c r="F25" s="88"/>
      <c r="G25" s="88"/>
      <c r="H25" s="23"/>
      <c r="I25" s="48"/>
      <c r="J25" s="49"/>
      <c r="K25" s="50"/>
      <c r="L25" s="2"/>
      <c r="M25" s="63"/>
      <c r="N25" s="64"/>
      <c r="O25" s="68"/>
      <c r="P25" s="12"/>
      <c r="Q25" s="12"/>
      <c r="R25" s="10"/>
      <c r="S25" s="4"/>
      <c r="T25" s="4"/>
      <c r="U25" s="4"/>
      <c r="V25" s="4"/>
      <c r="W25" s="4"/>
    </row>
    <row r="26" spans="2:24">
      <c r="B26" s="89" t="s">
        <v>23</v>
      </c>
      <c r="C26" s="89"/>
      <c r="D26" s="89"/>
      <c r="E26" s="89"/>
      <c r="F26" s="89"/>
      <c r="G26" s="89"/>
      <c r="H26" s="23"/>
      <c r="I26" s="48"/>
      <c r="J26" s="52"/>
      <c r="K26" s="50"/>
      <c r="L26" s="46"/>
      <c r="M26" s="23"/>
      <c r="N26" s="11"/>
      <c r="O26" s="12"/>
      <c r="P26" s="12"/>
      <c r="Q26" s="12"/>
      <c r="R26" s="10"/>
      <c r="S26" s="4"/>
      <c r="T26" s="4"/>
      <c r="U26" s="4"/>
      <c r="V26" s="4"/>
      <c r="W26" s="4"/>
    </row>
    <row r="27" spans="2:24" ht="15.75" customHeight="1">
      <c r="B27" s="90"/>
      <c r="C27" s="90"/>
      <c r="D27" s="90"/>
      <c r="E27" s="90"/>
      <c r="F27" s="90"/>
      <c r="G27" s="90"/>
      <c r="H27" s="23"/>
      <c r="I27" s="48"/>
      <c r="J27" s="52"/>
      <c r="K27" s="53"/>
      <c r="L27" s="51"/>
      <c r="M27" s="23"/>
      <c r="N27" s="11"/>
      <c r="O27" s="12"/>
      <c r="P27" s="12"/>
      <c r="Q27" s="12"/>
      <c r="R27" s="10"/>
      <c r="S27" s="4"/>
      <c r="T27" s="4"/>
      <c r="U27" s="4"/>
      <c r="V27" s="4"/>
      <c r="W27" s="4"/>
    </row>
    <row r="28" spans="2:24" ht="15.75" customHeight="1">
      <c r="B28" s="90"/>
      <c r="C28" s="90"/>
      <c r="D28" s="90"/>
      <c r="E28" s="90"/>
      <c r="F28" s="90"/>
      <c r="G28" s="90"/>
      <c r="H28" s="23"/>
      <c r="I28" s="48"/>
      <c r="J28" s="54"/>
      <c r="K28" s="53"/>
      <c r="L28" s="51"/>
      <c r="M28" s="23"/>
      <c r="N28" s="11"/>
      <c r="O28" s="12"/>
      <c r="P28" s="12"/>
      <c r="Q28" s="12"/>
      <c r="R28" s="10"/>
      <c r="S28" s="4"/>
      <c r="T28" s="4"/>
      <c r="U28" s="4"/>
      <c r="V28" s="4"/>
      <c r="W28" s="4"/>
    </row>
    <row r="29" spans="2:24" ht="15.75" customHeight="1">
      <c r="B29" s="90"/>
      <c r="C29" s="90"/>
      <c r="D29" s="90"/>
      <c r="E29" s="90"/>
      <c r="F29" s="90"/>
      <c r="G29" s="90"/>
      <c r="I29" s="48"/>
      <c r="J29" s="55"/>
      <c r="K29" s="50"/>
      <c r="L29" s="51"/>
      <c r="N29" s="8"/>
      <c r="O29" s="8"/>
      <c r="P29" s="8"/>
      <c r="Q29" s="8"/>
      <c r="R29" s="8"/>
    </row>
    <row r="30" spans="2:24">
      <c r="I30" s="56"/>
      <c r="J30" s="55"/>
      <c r="K30" s="50"/>
      <c r="L30" s="51"/>
      <c r="N30" s="8"/>
      <c r="O30" s="8"/>
      <c r="P30" s="8"/>
      <c r="Q30" s="8"/>
      <c r="R30" s="8"/>
    </row>
    <row r="31" spans="2:24">
      <c r="I31" s="48"/>
      <c r="J31" s="55"/>
      <c r="K31" s="50"/>
      <c r="L31" s="51"/>
      <c r="N31" s="8"/>
      <c r="O31" s="8"/>
      <c r="P31" s="8"/>
      <c r="Q31" s="8"/>
      <c r="R31" s="8"/>
    </row>
    <row r="32" spans="2:24">
      <c r="I32" s="48"/>
      <c r="J32" s="55"/>
      <c r="K32" s="53"/>
      <c r="L32" s="51"/>
    </row>
  </sheetData>
  <mergeCells count="22">
    <mergeCell ref="B2:M2"/>
    <mergeCell ref="B24:G24"/>
    <mergeCell ref="D25:G25"/>
    <mergeCell ref="B26:G26"/>
    <mergeCell ref="B27:G29"/>
    <mergeCell ref="B12:F12"/>
    <mergeCell ref="B13:F13"/>
    <mergeCell ref="B14:F14"/>
    <mergeCell ref="B15:F15"/>
    <mergeCell ref="B16:F16"/>
    <mergeCell ref="B17:F17"/>
    <mergeCell ref="B18:F18"/>
    <mergeCell ref="B19:F19"/>
    <mergeCell ref="B4:F4"/>
    <mergeCell ref="B5:F5"/>
    <mergeCell ref="B6:F6"/>
    <mergeCell ref="B23:G23"/>
    <mergeCell ref="B7:F7"/>
    <mergeCell ref="B8:F8"/>
    <mergeCell ref="B9:J9"/>
    <mergeCell ref="B21:G21"/>
    <mergeCell ref="B22:G22"/>
  </mergeCells>
  <pageMargins left="0.511811024" right="0.511811024" top="0.78740157499999996" bottom="0.78740157499999996" header="0.31496062000000002" footer="0.31496062000000002"/>
  <pageSetup paperSize="9" scale="60" orientation="landscape" r:id="rId1"/>
  <drawing r:id="rId2"/>
  <legacyDrawing r:id="rId3"/>
  <oleObjects>
    <mc:AlternateContent xmlns:mc="http://schemas.openxmlformats.org/markup-compatibility/2006">
      <mc:Choice Requires="x14">
        <oleObject progId="Microsoft Equation 3.0" shapeId="1025" r:id="rId4">
          <objectPr defaultSize="0" autoPict="0" r:id="rId5">
            <anchor moveWithCells="1" sizeWithCells="1">
              <from>
                <xdr:col>1</xdr:col>
                <xdr:colOff>304800</xdr:colOff>
                <xdr:row>26</xdr:row>
                <xdr:rowOff>76200</xdr:rowOff>
              </from>
              <to>
                <xdr:col>4</xdr:col>
                <xdr:colOff>0</xdr:colOff>
                <xdr:row>28</xdr:row>
                <xdr:rowOff>142875</xdr:rowOff>
              </to>
            </anchor>
          </objectPr>
        </oleObject>
      </mc:Choice>
      <mc:Fallback>
        <oleObject progId="Microsoft Equation 3.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adriana Weber</cp:lastModifiedBy>
  <cp:lastPrinted>2021-04-19T13:35:22Z</cp:lastPrinted>
  <dcterms:created xsi:type="dcterms:W3CDTF">2020-07-10T01:03:00Z</dcterms:created>
  <dcterms:modified xsi:type="dcterms:W3CDTF">2021-04-19T17:07:37Z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1046-11.2.0.9665</vt:lpwstr>
  </property>
</Properties>
</file>